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863614\Desktop\"/>
    </mc:Choice>
  </mc:AlternateContent>
  <bookViews>
    <workbookView xWindow="0" yWindow="0" windowWidth="12000" windowHeight="5235"/>
  </bookViews>
  <sheets>
    <sheet name="Requerimento Garantia Complemen" sheetId="1" r:id="rId1"/>
    <sheet name="Plan2" sheetId="3" r:id="rId2"/>
    <sheet name="Plan3" sheetId="4" r:id="rId3"/>
  </sheets>
  <definedNames>
    <definedName name="_xlnm.Print_Area" localSheetId="0">'Requerimento Garantia Complemen'!$A$1:$S$96</definedName>
    <definedName name="Z_CE9C1EC7_24E3_43DF_A9D8_8A5925A6F0C6_.wvu.PrintArea" localSheetId="0" hidden="1">'Requerimento Garantia Complemen'!$A$1:$S$96</definedName>
    <definedName name="Z_CE9C1EC7_24E3_43DF_A9D8_8A5925A6F0C6_.wvu.Rows" localSheetId="0" hidden="1">'Requerimento Garantia Complemen'!$74:$77</definedName>
  </definedNames>
  <calcPr calcId="152511"/>
  <customWorkbookViews>
    <customWorkbookView name="Edson Rohden - Modo de exibição pessoal" guid="{CE9C1EC7-24E3-43DF-A9D8-8A5925A6F0C6}" mergeInterval="0" personalView="1" maximized="1" windowWidth="1406" windowHeight="649" activeSheetId="1"/>
  </customWorkbookViews>
</workbook>
</file>

<file path=xl/calcChain.xml><?xml version="1.0" encoding="utf-8"?>
<calcChain xmlns="http://schemas.openxmlformats.org/spreadsheetml/2006/main">
  <c r="A89" i="1" l="1"/>
  <c r="B82" i="1" s="1"/>
  <c r="U33" i="1"/>
  <c r="H33" i="1"/>
  <c r="C39" i="1" s="1"/>
  <c r="H37" i="1" l="1"/>
  <c r="L35" i="1" s="1"/>
  <c r="N86" i="1"/>
  <c r="W72" i="1"/>
  <c r="L29" i="1" l="1"/>
  <c r="L31" i="1"/>
  <c r="L27" i="1"/>
  <c r="V60" i="1"/>
  <c r="L37" i="1" l="1"/>
  <c r="H62" i="1" l="1"/>
  <c r="Q62" i="1" s="1"/>
  <c r="A72" i="1"/>
  <c r="V72" i="1" s="1"/>
  <c r="K66" i="1"/>
  <c r="X65" i="1"/>
  <c r="W65" i="1"/>
  <c r="V65" i="1"/>
  <c r="U65" i="1"/>
  <c r="H65" i="1"/>
  <c r="J65" i="1" s="1"/>
  <c r="X64" i="1"/>
  <c r="W64" i="1"/>
  <c r="V64" i="1"/>
  <c r="U64" i="1"/>
  <c r="H64" i="1"/>
  <c r="J64" i="1" s="1"/>
  <c r="W63" i="1"/>
  <c r="U63" i="1"/>
  <c r="H63" i="1"/>
  <c r="J63" i="1" s="1"/>
  <c r="X63" i="1" s="1"/>
  <c r="U62" i="1"/>
  <c r="H61" i="1"/>
  <c r="J61" i="1" s="1"/>
  <c r="H60" i="1"/>
  <c r="J60" i="1" s="1"/>
  <c r="M60" i="1" s="1"/>
  <c r="M66" i="1" s="1"/>
  <c r="A73" i="1" l="1"/>
  <c r="B73" i="1" s="1"/>
  <c r="B72" i="1"/>
  <c r="W60" i="1"/>
  <c r="Q60" i="1"/>
  <c r="U60" i="1" s="1"/>
  <c r="W61" i="1"/>
  <c r="Q61" i="1"/>
  <c r="V61" i="1" s="1"/>
  <c r="Q63" i="1"/>
  <c r="V63" i="1" s="1"/>
  <c r="Q64" i="1"/>
  <c r="X61" i="1"/>
  <c r="X60" i="1"/>
  <c r="J62" i="1"/>
  <c r="W62" i="1" s="1"/>
  <c r="Q65" i="1"/>
  <c r="L33" i="1" l="1"/>
  <c r="W66" i="1"/>
  <c r="W67" i="1" s="1"/>
  <c r="V62" i="1"/>
  <c r="V66" i="1" s="1"/>
  <c r="J66" i="1"/>
  <c r="X62" i="1"/>
  <c r="X66" i="1" s="1"/>
  <c r="X67" i="1" s="1"/>
  <c r="U61" i="1"/>
  <c r="U66" i="1" s="1"/>
  <c r="Q66" i="1"/>
  <c r="O66" i="1" l="1"/>
  <c r="Q73" i="1"/>
  <c r="Q72" i="1"/>
  <c r="W71" i="1" s="1"/>
  <c r="W73" i="1" l="1"/>
  <c r="L72" i="1"/>
  <c r="Q78" i="1"/>
  <c r="U79" i="1" s="1"/>
  <c r="L73" i="1" l="1"/>
  <c r="U78" i="1" l="1"/>
  <c r="A79" i="1" s="1"/>
</calcChain>
</file>

<file path=xl/comments1.xml><?xml version="1.0" encoding="utf-8"?>
<comments xmlns="http://schemas.openxmlformats.org/spreadsheetml/2006/main">
  <authors>
    <author>Edson Rohden</author>
  </authors>
  <commentList>
    <comment ref="A55" authorId="0" shapeId="0">
      <text>
        <r>
          <rPr>
            <sz val="11"/>
            <color indexed="10"/>
            <rFont val="Calibri"/>
            <family val="2"/>
            <scheme val="minor"/>
          </rPr>
          <t xml:space="preserve">Inserir </t>
        </r>
        <r>
          <rPr>
            <i/>
            <sz val="11"/>
            <color indexed="10"/>
            <rFont val="Calibri"/>
            <family val="2"/>
            <scheme val="minor"/>
          </rPr>
          <t>"1"</t>
        </r>
        <r>
          <rPr>
            <sz val="11"/>
            <color indexed="10"/>
            <rFont val="Calibri"/>
            <family val="2"/>
            <scheme val="minor"/>
          </rPr>
          <t xml:space="preserve"> para Investimentos (máquinas, equipamentos e animais).
Inserir "2" para Custeio e/ou comercialização</t>
        </r>
      </text>
    </comment>
    <comment ref="B56" authorId="0" shapeId="0">
      <text>
        <r>
          <rPr>
            <sz val="9"/>
            <color indexed="81"/>
            <rFont val="Tahoma"/>
            <family val="2"/>
          </rPr>
          <t xml:space="preserve">Exemplo: Fundo Distrital de Desenvolvimento Ruiral - FDR
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Exemplo: Tratror agrícola 75 CV. (novo) marca .. Etc....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0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>
      <text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1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2" authorId="0" shapeId="0">
      <text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2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>
      <text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3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4" authorId="0" shapeId="0">
      <text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4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5" authorId="0" shapeId="0">
      <text>
        <r>
          <rPr>
            <sz val="9"/>
            <color indexed="81"/>
            <rFont val="Agency FB"/>
            <family val="2"/>
          </rPr>
          <t>Inserir "1" para Investimentos (máquinas, equipamentos e animais).
Inserir "2" para Custeio e/ou comercialização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5" authorId="0" shapeId="0">
      <text>
        <r>
          <rPr>
            <sz val="9"/>
            <color indexed="81"/>
            <rFont val="Agency FB"/>
            <family val="2"/>
          </rPr>
          <t>Quando for o caso inserir o valor garantia real, limitado em 70% do valor do bem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0" authorId="0" shapeId="0">
      <text>
        <r>
          <rPr>
            <b/>
            <sz val="9"/>
            <color indexed="81"/>
            <rFont val="Tahoma"/>
            <family val="2"/>
          </rPr>
          <t>Edson Rohden:</t>
        </r>
        <r>
          <rPr>
            <sz val="9"/>
            <color indexed="81"/>
            <rFont val="Tahoma"/>
            <family val="2"/>
          </rPr>
          <t xml:space="preserve">
Preenchimento automático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Edson Rohden:</t>
        </r>
        <r>
          <rPr>
            <sz val="9"/>
            <color indexed="81"/>
            <rFont val="Tahoma"/>
            <family val="2"/>
          </rPr>
          <t xml:space="preserve">
Preenchimento automático</t>
        </r>
      </text>
    </comment>
  </commentList>
</comments>
</file>

<file path=xl/sharedStrings.xml><?xml version="1.0" encoding="utf-8"?>
<sst xmlns="http://schemas.openxmlformats.org/spreadsheetml/2006/main" count="67" uniqueCount="62">
  <si>
    <t>CPF:</t>
  </si>
  <si>
    <t>Nome:</t>
  </si>
  <si>
    <t>RG/Órgão</t>
  </si>
  <si>
    <t xml:space="preserve">Nome do Pai: </t>
  </si>
  <si>
    <t>Nome da Mãe</t>
  </si>
  <si>
    <t>Nome do Cônjuge:</t>
  </si>
  <si>
    <t>CEP:</t>
  </si>
  <si>
    <t>Telefone:</t>
  </si>
  <si>
    <t>I - CADASTRO DO PROPONENTE</t>
  </si>
  <si>
    <t>Observações:</t>
  </si>
  <si>
    <t>TOTAL:</t>
  </si>
  <si>
    <t>Razão Social</t>
  </si>
  <si>
    <t>CNPJ:</t>
  </si>
  <si>
    <t xml:space="preserve">Telefones: </t>
  </si>
  <si>
    <t>Endereço Completo/Correspondência:</t>
  </si>
  <si>
    <t>Endereço Campleto/Correspondência</t>
  </si>
  <si>
    <t>Discrição dos Bens</t>
  </si>
  <si>
    <t>Qtd</t>
  </si>
  <si>
    <t>Valor Unt.</t>
  </si>
  <si>
    <t>FADF</t>
  </si>
  <si>
    <t>Total</t>
  </si>
  <si>
    <t>Valor (R$)</t>
  </si>
  <si>
    <t>________________________________</t>
  </si>
  <si>
    <t>GOVERNO DO DISTRITO FEDERAL</t>
  </si>
  <si>
    <t>II - CADASTRO DO ESTABELECIMENTO</t>
  </si>
  <si>
    <t>Nome Do Estabelecimento:</t>
  </si>
  <si>
    <t>Endereço do Estabelecimento:</t>
  </si>
  <si>
    <t>III - DADOS SOCIOECONÔMICO</t>
  </si>
  <si>
    <t>IV - DADOS DO AGENTE FINANCEIRO</t>
  </si>
  <si>
    <t>E-mail</t>
  </si>
  <si>
    <t xml:space="preserve">Linha de Crédito: </t>
  </si>
  <si>
    <t xml:space="preserve">Rec. Prop. </t>
  </si>
  <si>
    <t>Garantias</t>
  </si>
  <si>
    <t>Real</t>
  </si>
  <si>
    <t>Terceiros</t>
  </si>
  <si>
    <t>Financiado</t>
  </si>
  <si>
    <t xml:space="preserve">FONTE DE RENDA ANUAL </t>
  </si>
  <si>
    <t>Discriminação das Operações ( Resolução nº 02 de 06/09/2012, Inciso I e II, Art. 2º)</t>
  </si>
  <si>
    <t>Modalidade</t>
  </si>
  <si>
    <t>RG/Órgão:</t>
  </si>
  <si>
    <t>Nascimento:</t>
  </si>
  <si>
    <t>Estado Civil:</t>
  </si>
  <si>
    <t>Situação Fundária:</t>
  </si>
  <si>
    <t>(ha):</t>
  </si>
  <si>
    <t>Eu,</t>
  </si>
  <si>
    <t xml:space="preserve">Brasília, </t>
  </si>
  <si>
    <t>Secretaria de Estado da Agricultura, Abastecimento e Desenvolvimento Rural</t>
  </si>
  <si>
    <r>
      <rPr>
        <b/>
        <sz val="10"/>
        <color theme="1"/>
        <rFont val="Agency FB"/>
        <family val="2"/>
      </rPr>
      <t>SOLICITO</t>
    </r>
    <r>
      <rPr>
        <sz val="10"/>
        <color theme="1"/>
        <rFont val="Agency FB"/>
        <family val="2"/>
      </rPr>
      <t xml:space="preserve"> Garantia Complementar junto ao Fundo de Aval do Distrito Federal - FADF para obtenção do financiamento acima referido e </t>
    </r>
    <r>
      <rPr>
        <b/>
        <sz val="10"/>
        <color theme="1"/>
        <rFont val="Agency FB"/>
        <family val="2"/>
      </rPr>
      <t xml:space="preserve">DECLARO </t>
    </r>
    <r>
      <rPr>
        <sz val="10"/>
        <color theme="1"/>
        <rFont val="Agency FB"/>
        <family val="2"/>
      </rPr>
      <t>estar ciente das normas que regem a concessão da operação proposta e que são verdadeiera as informações por mim prestadas, assumindo interia responsabilidade por elas, sob pena da Lei.</t>
    </r>
  </si>
  <si>
    <t xml:space="preserve">Fundo Distrital de Desenvolvimento Rural </t>
  </si>
  <si>
    <t>Requerimento Garantia Complementar - FDR-Aval</t>
  </si>
  <si>
    <t>Para fazer jus a Garantia Complementar o proponente deve, de acordo do a Lei nº 6.606/2020 c/c Resolução 03/FDR, Normas Operaciona FDR-Aval</t>
  </si>
  <si>
    <t>I) não deter, a qualquer título, àrea superior a 100 hectares;</t>
  </si>
  <si>
    <t>II) administrar sua propriedade com mão de obra predominantemente familiar;</t>
  </si>
  <si>
    <t xml:space="preserve">IV) residir na propriedade rural ou em comunidade próxima. </t>
  </si>
  <si>
    <t>V - DADOS DO FINANCIAMENTO - VALOR DO PROJETO (R$)</t>
  </si>
  <si>
    <t>VI - GARANTIAS COMPLEMENTAR SOLICITADA (limitada à R$ 100.000,00 por CPF e R$ 250.000,00 por CNPJ)</t>
  </si>
  <si>
    <t xml:space="preserve">III) ter renda predominantemente originada de atividades econômicas vinculadas ao próprio estabelecimento, excluindo do cômputo total da renda dos rendimentos provenientes de aposentadoria rural e de benefícios sociais; </t>
  </si>
  <si>
    <t>Aposentadoria Rural:</t>
  </si>
  <si>
    <t>Da Propriedade Vinculada ao Projeto:</t>
  </si>
  <si>
    <t>Benefícios Sociais</t>
  </si>
  <si>
    <t>Asalariado/Aposentadoria Urbana/Outras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</si>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</sst>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color indexed="10"/>
      <name val="Calibri"/>
      <family val="2"/>
      <scheme val="minor"/>
    </font>
    <font>
      <sz val="14"/>
      <color theme="1"/>
      <name val="Agency FB"/>
      <family val="2"/>
    </font>
    <font>
      <b/>
      <i/>
      <sz val="10"/>
      <color theme="1"/>
      <name val="Agency FB"/>
      <family val="2"/>
    </font>
    <font>
      <sz val="10"/>
      <color theme="1"/>
      <name val="Agency FB"/>
      <family val="2"/>
    </font>
    <font>
      <b/>
      <sz val="10"/>
      <color theme="1"/>
      <name val="Agency FB"/>
      <family val="2"/>
    </font>
    <font>
      <i/>
      <sz val="10"/>
      <color theme="1"/>
      <name val="Agency FB"/>
      <family val="2"/>
    </font>
    <font>
      <b/>
      <sz val="12"/>
      <color theme="1"/>
      <name val="Agency FB"/>
      <family val="2"/>
    </font>
    <font>
      <sz val="10"/>
      <color theme="0"/>
      <name val="Agency FB"/>
      <family val="2"/>
    </font>
    <font>
      <b/>
      <sz val="10"/>
      <color rgb="FFFF0000"/>
      <name val="Agency FB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Agency FB"/>
      <family val="2"/>
    </font>
    <font>
      <sz val="9"/>
      <color indexed="81"/>
      <name val="Agency FB"/>
      <family val="2"/>
    </font>
    <font>
      <sz val="10"/>
      <color rgb="FFFF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/>
      <diagonal/>
    </border>
    <border>
      <left/>
      <right style="double">
        <color theme="0" tint="-0.249977111117893"/>
      </right>
      <top/>
      <bottom/>
      <diagonal/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82">
    <xf numFmtId="0" fontId="0" fillId="0" borderId="0" xfId="0"/>
    <xf numFmtId="43" fontId="7" fillId="0" borderId="0" xfId="1" applyFont="1"/>
    <xf numFmtId="0" fontId="4" fillId="0" borderId="0" xfId="0" applyFont="1"/>
    <xf numFmtId="43" fontId="8" fillId="0" borderId="0" xfId="0" applyNumberFormat="1" applyFont="1"/>
    <xf numFmtId="165" fontId="8" fillId="0" borderId="0" xfId="1" applyNumberFormat="1" applyFont="1"/>
    <xf numFmtId="0" fontId="7" fillId="0" borderId="0" xfId="0" applyNumberFormat="1" applyFont="1"/>
    <xf numFmtId="0" fontId="8" fillId="0" borderId="0" xfId="0" applyFont="1"/>
    <xf numFmtId="0" fontId="0" fillId="3" borderId="0" xfId="0" applyFill="1"/>
    <xf numFmtId="0" fontId="0" fillId="3" borderId="0" xfId="0" applyFill="1" applyAlignment="1"/>
    <xf numFmtId="0" fontId="13" fillId="3" borderId="0" xfId="0" applyFont="1" applyFill="1" applyBorder="1"/>
    <xf numFmtId="0" fontId="13" fillId="3" borderId="10" xfId="0" applyFont="1" applyFill="1" applyBorder="1"/>
    <xf numFmtId="14" fontId="13" fillId="0" borderId="1" xfId="0" applyNumberFormat="1" applyFont="1" applyBorder="1"/>
    <xf numFmtId="0" fontId="13" fillId="0" borderId="0" xfId="0" applyFont="1" applyBorder="1" applyAlignment="1"/>
    <xf numFmtId="0" fontId="13" fillId="0" borderId="1" xfId="0" applyFont="1" applyBorder="1"/>
    <xf numFmtId="0" fontId="13" fillId="3" borderId="0" xfId="0" applyFont="1" applyFill="1" applyBorder="1" applyAlignment="1"/>
    <xf numFmtId="3" fontId="13" fillId="3" borderId="10" xfId="0" applyNumberFormat="1" applyFont="1" applyFill="1" applyBorder="1"/>
    <xf numFmtId="0" fontId="13" fillId="0" borderId="0" xfId="0" applyFont="1" applyBorder="1" applyAlignment="1">
      <alignment horizontal="left"/>
    </xf>
    <xf numFmtId="0" fontId="13" fillId="3" borderId="9" xfId="0" applyFont="1" applyFill="1" applyBorder="1"/>
    <xf numFmtId="0" fontId="13" fillId="0" borderId="0" xfId="0" applyFont="1" applyBorder="1"/>
    <xf numFmtId="10" fontId="13" fillId="2" borderId="1" xfId="2" applyNumberFormat="1" applyFont="1" applyFill="1" applyBorder="1" applyAlignment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13" fillId="0" borderId="0" xfId="0" applyFont="1" applyBorder="1" applyAlignment="1">
      <alignment horizontal="center"/>
    </xf>
    <xf numFmtId="44" fontId="13" fillId="3" borderId="0" xfId="1" applyNumberFormat="1" applyFont="1" applyFill="1" applyBorder="1" applyAlignment="1"/>
    <xf numFmtId="164" fontId="14" fillId="0" borderId="0" xfId="1" applyNumberFormat="1" applyFont="1" applyBorder="1" applyAlignment="1">
      <alignment horizontal="center"/>
    </xf>
    <xf numFmtId="0" fontId="14" fillId="0" borderId="0" xfId="0" applyFont="1" applyBorder="1"/>
    <xf numFmtId="10" fontId="14" fillId="2" borderId="18" xfId="2" applyNumberFormat="1" applyFont="1" applyFill="1" applyBorder="1"/>
    <xf numFmtId="0" fontId="13" fillId="3" borderId="0" xfId="0" applyFont="1" applyFill="1" applyBorder="1" applyAlignment="1">
      <alignment vertical="center"/>
    </xf>
    <xf numFmtId="0" fontId="13" fillId="0" borderId="4" xfId="0" applyFont="1" applyBorder="1" applyAlignment="1"/>
    <xf numFmtId="0" fontId="12" fillId="3" borderId="1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4" fillId="3" borderId="9" xfId="0" applyNumberFormat="1" applyFont="1" applyFill="1" applyBorder="1" applyAlignment="1">
      <alignment vertical="center" wrapText="1"/>
    </xf>
    <xf numFmtId="0" fontId="13" fillId="3" borderId="0" xfId="0" applyFont="1" applyFill="1" applyAlignment="1"/>
    <xf numFmtId="0" fontId="13" fillId="3" borderId="0" xfId="0" applyFont="1" applyFill="1" applyAlignment="1">
      <alignment horizontal="right"/>
    </xf>
    <xf numFmtId="3" fontId="14" fillId="0" borderId="0" xfId="0" applyNumberFormat="1" applyFont="1" applyBorder="1"/>
    <xf numFmtId="3" fontId="13" fillId="3" borderId="0" xfId="0" applyNumberFormat="1" applyFont="1" applyFill="1" applyBorder="1"/>
    <xf numFmtId="0" fontId="13" fillId="3" borderId="11" xfId="0" applyFont="1" applyFill="1" applyBorder="1"/>
    <xf numFmtId="0" fontId="14" fillId="3" borderId="0" xfId="0" applyFont="1" applyFill="1" applyBorder="1" applyAlignment="1">
      <alignment horizontal="left"/>
    </xf>
    <xf numFmtId="0" fontId="13" fillId="0" borderId="9" xfId="0" applyFont="1" applyBorder="1"/>
    <xf numFmtId="0" fontId="13" fillId="3" borderId="13" xfId="0" applyFont="1" applyFill="1" applyBorder="1"/>
    <xf numFmtId="0" fontId="14" fillId="0" borderId="0" xfId="0" applyFont="1" applyBorder="1" applyAlignment="1">
      <alignment horizontal="right"/>
    </xf>
    <xf numFmtId="0" fontId="13" fillId="3" borderId="20" xfId="0" applyFont="1" applyFill="1" applyBorder="1"/>
    <xf numFmtId="0" fontId="14" fillId="0" borderId="9" xfId="0" applyFont="1" applyBorder="1"/>
    <xf numFmtId="0" fontId="14" fillId="3" borderId="0" xfId="0" applyFont="1" applyFill="1" applyBorder="1" applyAlignment="1">
      <alignment horizontal="right"/>
    </xf>
    <xf numFmtId="0" fontId="12" fillId="3" borderId="10" xfId="0" applyFont="1" applyFill="1" applyBorder="1" applyAlignment="1"/>
    <xf numFmtId="0" fontId="14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3" fontId="13" fillId="2" borderId="17" xfId="0" applyNumberFormat="1" applyFont="1" applyFill="1" applyBorder="1" applyAlignment="1">
      <alignment vertical="center"/>
    </xf>
    <xf numFmtId="43" fontId="13" fillId="2" borderId="17" xfId="1" applyFont="1" applyFill="1" applyBorder="1" applyAlignment="1">
      <alignment vertical="center"/>
    </xf>
    <xf numFmtId="43" fontId="14" fillId="2" borderId="17" xfId="1" applyFont="1" applyFill="1" applyBorder="1" applyAlignment="1">
      <alignment horizontal="right"/>
    </xf>
    <xf numFmtId="0" fontId="14" fillId="3" borderId="9" xfId="0" applyFont="1" applyFill="1" applyBorder="1" applyAlignment="1"/>
    <xf numFmtId="0" fontId="14" fillId="3" borderId="0" xfId="0" applyFont="1" applyFill="1" applyBorder="1" applyAlignment="1">
      <alignment horizontal="center"/>
    </xf>
    <xf numFmtId="0" fontId="17" fillId="3" borderId="9" xfId="0" applyFont="1" applyFill="1" applyBorder="1" applyAlignment="1"/>
    <xf numFmtId="0" fontId="13" fillId="3" borderId="3" xfId="0" applyFont="1" applyFill="1" applyBorder="1" applyAlignment="1"/>
    <xf numFmtId="0" fontId="13" fillId="3" borderId="4" xfId="0" applyFont="1" applyFill="1" applyBorder="1" applyAlignment="1"/>
    <xf numFmtId="2" fontId="13" fillId="2" borderId="4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3" fillId="3" borderId="12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2" fillId="3" borderId="0" xfId="0" applyFont="1" applyFill="1"/>
    <xf numFmtId="0" fontId="14" fillId="3" borderId="10" xfId="0" applyNumberFormat="1" applyFont="1" applyFill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/>
    </xf>
    <xf numFmtId="0" fontId="23" fillId="3" borderId="9" xfId="0" applyFont="1" applyFill="1" applyBorder="1" applyAlignment="1"/>
    <xf numFmtId="0" fontId="7" fillId="0" borderId="0" xfId="0" applyFont="1"/>
    <xf numFmtId="4" fontId="7" fillId="0" borderId="0" xfId="0" applyNumberFormat="1" applyFont="1"/>
    <xf numFmtId="3" fontId="4" fillId="0" borderId="0" xfId="0" applyNumberFormat="1" applyFont="1"/>
    <xf numFmtId="0" fontId="4" fillId="0" borderId="0" xfId="0" applyFont="1" applyBorder="1"/>
    <xf numFmtId="4" fontId="4" fillId="0" borderId="0" xfId="0" applyNumberFormat="1" applyFont="1"/>
    <xf numFmtId="0" fontId="18" fillId="0" borderId="0" xfId="0" applyFont="1" applyBorder="1" applyAlignment="1"/>
    <xf numFmtId="43" fontId="14" fillId="2" borderId="0" xfId="1" applyFont="1" applyFill="1" applyBorder="1" applyAlignment="1"/>
    <xf numFmtId="0" fontId="13" fillId="3" borderId="16" xfId="0" applyFont="1" applyFill="1" applyBorder="1"/>
    <xf numFmtId="0" fontId="13" fillId="3" borderId="12" xfId="0" applyFont="1" applyFill="1" applyBorder="1"/>
    <xf numFmtId="0" fontId="4" fillId="0" borderId="9" xfId="0" applyFont="1" applyBorder="1"/>
    <xf numFmtId="0" fontId="0" fillId="3" borderId="0" xfId="0" applyFill="1" applyAlignment="1">
      <alignment horizontal="center"/>
    </xf>
    <xf numFmtId="0" fontId="14" fillId="0" borderId="0" xfId="0" applyFont="1" applyBorder="1" applyAlignment="1">
      <alignment horizontal="right"/>
    </xf>
    <xf numFmtId="0" fontId="13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14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1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3" borderId="9" xfId="0" applyFont="1" applyFill="1" applyBorder="1" applyAlignment="1">
      <alignment horizontal="justify" vertical="justify" wrapText="1"/>
    </xf>
    <xf numFmtId="0" fontId="13" fillId="3" borderId="0" xfId="0" applyFont="1" applyFill="1" applyBorder="1" applyAlignment="1">
      <alignment horizontal="justify" vertical="justify" wrapText="1"/>
    </xf>
    <xf numFmtId="0" fontId="13" fillId="3" borderId="10" xfId="0" applyFont="1" applyFill="1" applyBorder="1" applyAlignment="1">
      <alignment horizontal="justify" vertical="justify" wrapText="1"/>
    </xf>
    <xf numFmtId="0" fontId="14" fillId="0" borderId="9" xfId="0" applyFont="1" applyBorder="1" applyAlignment="1">
      <alignment horizontal="right"/>
    </xf>
    <xf numFmtId="0" fontId="14" fillId="0" borderId="14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4" fontId="14" fillId="2" borderId="2" xfId="0" applyNumberFormat="1" applyFont="1" applyFill="1" applyBorder="1" applyAlignment="1">
      <alignment horizontal="right"/>
    </xf>
    <xf numFmtId="0" fontId="14" fillId="2" borderId="4" xfId="0" applyFont="1" applyFill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4" fontId="13" fillId="2" borderId="2" xfId="0" applyNumberFormat="1" applyFont="1" applyFill="1" applyBorder="1" applyAlignment="1">
      <alignment horizontal="right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43" fontId="13" fillId="2" borderId="17" xfId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/>
    </xf>
    <xf numFmtId="43" fontId="14" fillId="2" borderId="17" xfId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43" fontId="13" fillId="0" borderId="17" xfId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13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12" fillId="3" borderId="9" xfId="0" applyFont="1" applyFill="1" applyBorder="1" applyAlignment="1">
      <alignment horizontal="center" textRotation="90"/>
    </xf>
    <xf numFmtId="0" fontId="12" fillId="3" borderId="5" xfId="0" applyFont="1" applyFill="1" applyBorder="1" applyAlignment="1">
      <alignment horizontal="left"/>
    </xf>
    <xf numFmtId="0" fontId="15" fillId="3" borderId="2" xfId="0" applyFont="1" applyFill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20" fillId="0" borderId="2" xfId="3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4" fillId="3" borderId="0" xfId="0" applyFont="1" applyFill="1" applyBorder="1" applyAlignment="1">
      <alignment horizontal="left"/>
    </xf>
    <xf numFmtId="0" fontId="14" fillId="0" borderId="16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44" fontId="13" fillId="0" borderId="3" xfId="1" applyNumberFormat="1" applyFont="1" applyBorder="1" applyAlignment="1">
      <alignment horizontal="center"/>
    </xf>
    <xf numFmtId="44" fontId="13" fillId="0" borderId="2" xfId="1" applyNumberFormat="1" applyFont="1" applyBorder="1" applyAlignment="1">
      <alignment horizontal="center"/>
    </xf>
    <xf numFmtId="44" fontId="13" fillId="0" borderId="4" xfId="1" applyNumberFormat="1" applyFont="1" applyBorder="1" applyAlignment="1">
      <alignment horizontal="center"/>
    </xf>
    <xf numFmtId="44" fontId="13" fillId="2" borderId="2" xfId="2" applyNumberFormat="1" applyFont="1" applyFill="1" applyBorder="1" applyAlignment="1">
      <alignment horizontal="center"/>
    </xf>
    <xf numFmtId="10" fontId="13" fillId="2" borderId="3" xfId="2" applyNumberFormat="1" applyFont="1" applyFill="1" applyBorder="1" applyAlignment="1">
      <alignment horizontal="center"/>
    </xf>
    <xf numFmtId="10" fontId="13" fillId="2" borderId="4" xfId="2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10" fontId="14" fillId="0" borderId="3" xfId="0" applyNumberFormat="1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4" fontId="13" fillId="0" borderId="2" xfId="0" applyNumberFormat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9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49" fontId="14" fillId="3" borderId="0" xfId="0" applyNumberFormat="1" applyFont="1" applyFill="1" applyBorder="1" applyAlignment="1">
      <alignment horizontal="left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/>
    </xf>
    <xf numFmtId="49" fontId="13" fillId="0" borderId="3" xfId="0" applyNumberFormat="1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2</xdr:col>
      <xdr:colOff>51027</xdr:colOff>
      <xdr:row>4</xdr:row>
      <xdr:rowOff>19974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0"/>
          <a:ext cx="660626" cy="78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6"/>
  <sheetViews>
    <sheetView tabSelected="1" showWhiteSpace="0" zoomScale="112" zoomScaleNormal="112" workbookViewId="0">
      <selection activeCell="U8" sqref="U8"/>
    </sheetView>
  </sheetViews>
  <sheetFormatPr defaultRowHeight="15" x14ac:dyDescent="0.25"/>
  <cols>
    <col min="1" max="1" width="3.140625" customWidth="1"/>
    <col min="4" max="4" width="6.7109375" customWidth="1"/>
    <col min="5" max="5" width="3.140625" customWidth="1"/>
    <col min="6" max="6" width="0.42578125" customWidth="1"/>
    <col min="7" max="7" width="8.7109375" customWidth="1"/>
    <col min="8" max="8" width="8" customWidth="1"/>
    <col min="9" max="9" width="0.5703125" customWidth="1"/>
    <col min="10" max="10" width="6.7109375" customWidth="1"/>
    <col min="11" max="11" width="0.5703125" customWidth="1"/>
    <col min="12" max="12" width="7.7109375" customWidth="1"/>
    <col min="13" max="13" width="0.42578125" customWidth="1"/>
    <col min="14" max="14" width="7.7109375" customWidth="1"/>
    <col min="15" max="15" width="0.5703125" customWidth="1"/>
    <col min="16" max="16" width="8.140625" customWidth="1"/>
    <col min="17" max="17" width="2.5703125" customWidth="1"/>
    <col min="18" max="18" width="9.42578125" customWidth="1"/>
    <col min="19" max="19" width="1.140625" customWidth="1"/>
    <col min="20" max="20" width="8.85546875" style="2"/>
    <col min="21" max="22" width="11.7109375" style="2" bestFit="1" customWidth="1"/>
    <col min="23" max="23" width="9.5703125" style="2" bestFit="1" customWidth="1"/>
    <col min="24" max="24" width="8.85546875" style="2" bestFit="1" customWidth="1"/>
    <col min="25" max="36" width="8.85546875" style="2"/>
  </cols>
  <sheetData>
    <row r="1" spans="1:19" ht="13.9" customHeight="1" x14ac:dyDescent="0.25">
      <c r="A1" s="7"/>
      <c r="B1" s="7"/>
      <c r="C1" s="160" t="s">
        <v>23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7"/>
      <c r="R1" s="7"/>
      <c r="S1" s="7"/>
    </row>
    <row r="2" spans="1:19" ht="13.9" customHeight="1" x14ac:dyDescent="0.25">
      <c r="A2" s="7"/>
      <c r="B2" s="8"/>
      <c r="C2" s="160" t="s">
        <v>46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7"/>
      <c r="R2" s="7"/>
      <c r="S2" s="7"/>
    </row>
    <row r="3" spans="1:19" ht="13.9" customHeight="1" x14ac:dyDescent="0.25">
      <c r="A3" s="7"/>
      <c r="B3" s="8"/>
      <c r="C3" s="160" t="s">
        <v>48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7"/>
      <c r="R3" s="7"/>
      <c r="S3" s="7"/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20.25" thickBot="1" x14ac:dyDescent="0.3">
      <c r="A5" s="161" t="s">
        <v>49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1:19" ht="15" customHeight="1" thickTop="1" x14ac:dyDescent="0.25">
      <c r="A6" s="98" t="s">
        <v>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1:19" x14ac:dyDescent="0.25">
      <c r="A7" s="17"/>
      <c r="B7" s="87" t="s">
        <v>1</v>
      </c>
      <c r="C7" s="87"/>
      <c r="D7" s="87"/>
      <c r="E7" s="87"/>
      <c r="F7" s="9"/>
      <c r="G7" s="9"/>
      <c r="H7" s="9"/>
      <c r="I7" s="9"/>
      <c r="J7" s="153" t="s">
        <v>0</v>
      </c>
      <c r="K7" s="153"/>
      <c r="L7" s="153"/>
      <c r="M7" s="9"/>
      <c r="N7" s="87" t="s">
        <v>39</v>
      </c>
      <c r="O7" s="87"/>
      <c r="P7" s="87"/>
      <c r="Q7" s="9"/>
      <c r="R7" s="25" t="s">
        <v>40</v>
      </c>
      <c r="S7" s="10"/>
    </row>
    <row r="8" spans="1:19" x14ac:dyDescent="0.25">
      <c r="A8" s="17"/>
      <c r="B8" s="176"/>
      <c r="C8" s="177"/>
      <c r="D8" s="177"/>
      <c r="E8" s="177"/>
      <c r="F8" s="177"/>
      <c r="G8" s="177"/>
      <c r="H8" s="178"/>
      <c r="I8" s="9"/>
      <c r="J8" s="110"/>
      <c r="K8" s="111"/>
      <c r="L8" s="138"/>
      <c r="M8" s="9"/>
      <c r="N8" s="110"/>
      <c r="O8" s="111"/>
      <c r="P8" s="138"/>
      <c r="Q8" s="9"/>
      <c r="R8" s="11"/>
      <c r="S8" s="10"/>
    </row>
    <row r="9" spans="1:19" x14ac:dyDescent="0.25">
      <c r="A9" s="17"/>
      <c r="B9" s="86" t="s">
        <v>3</v>
      </c>
      <c r="C9" s="86"/>
      <c r="D9" s="86"/>
      <c r="E9" s="86"/>
      <c r="F9" s="86"/>
      <c r="G9" s="86"/>
      <c r="H9" s="86"/>
      <c r="I9" s="21"/>
      <c r="J9" s="87" t="s">
        <v>4</v>
      </c>
      <c r="K9" s="87"/>
      <c r="L9" s="87"/>
      <c r="M9" s="87"/>
      <c r="N9" s="87"/>
      <c r="O9" s="87"/>
      <c r="P9" s="87"/>
      <c r="Q9" s="9"/>
      <c r="R9" s="34" t="s">
        <v>41</v>
      </c>
      <c r="S9" s="10"/>
    </row>
    <row r="10" spans="1:19" x14ac:dyDescent="0.25">
      <c r="A10" s="17"/>
      <c r="B10" s="110"/>
      <c r="C10" s="111"/>
      <c r="D10" s="111"/>
      <c r="E10" s="111"/>
      <c r="F10" s="111"/>
      <c r="G10" s="111"/>
      <c r="H10" s="138"/>
      <c r="I10" s="12"/>
      <c r="J10" s="110"/>
      <c r="K10" s="111"/>
      <c r="L10" s="111"/>
      <c r="M10" s="111"/>
      <c r="N10" s="111"/>
      <c r="O10" s="111"/>
      <c r="P10" s="138"/>
      <c r="Q10" s="9"/>
      <c r="R10" s="13"/>
      <c r="S10" s="10"/>
    </row>
    <row r="11" spans="1:19" x14ac:dyDescent="0.25">
      <c r="A11" s="17"/>
      <c r="B11" s="163" t="s">
        <v>5</v>
      </c>
      <c r="C11" s="163"/>
      <c r="D11" s="163"/>
      <c r="E11" s="163"/>
      <c r="F11" s="21"/>
      <c r="G11" s="21"/>
      <c r="H11" s="21"/>
      <c r="I11" s="21"/>
      <c r="J11" s="153" t="s">
        <v>0</v>
      </c>
      <c r="K11" s="153"/>
      <c r="L11" s="153"/>
      <c r="M11" s="9"/>
      <c r="N11" s="86" t="s">
        <v>2</v>
      </c>
      <c r="O11" s="86"/>
      <c r="P11" s="86"/>
      <c r="Q11" s="9"/>
      <c r="R11" s="25" t="s">
        <v>40</v>
      </c>
      <c r="S11" s="10"/>
    </row>
    <row r="12" spans="1:19" x14ac:dyDescent="0.25">
      <c r="A12" s="17"/>
      <c r="B12" s="110"/>
      <c r="C12" s="111"/>
      <c r="D12" s="111"/>
      <c r="E12" s="111"/>
      <c r="F12" s="111"/>
      <c r="G12" s="111"/>
      <c r="H12" s="138"/>
      <c r="I12" s="14"/>
      <c r="J12" s="110"/>
      <c r="K12" s="111"/>
      <c r="L12" s="138"/>
      <c r="M12" s="9"/>
      <c r="N12" s="164"/>
      <c r="O12" s="111"/>
      <c r="P12" s="138"/>
      <c r="Q12" s="9"/>
      <c r="R12" s="11"/>
      <c r="S12" s="10"/>
    </row>
    <row r="13" spans="1:19" x14ac:dyDescent="0.25">
      <c r="A13" s="17"/>
      <c r="B13" s="153" t="s">
        <v>14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35"/>
      <c r="N13" s="162" t="s">
        <v>6</v>
      </c>
      <c r="O13" s="162"/>
      <c r="P13" s="162"/>
      <c r="Q13" s="9"/>
      <c r="R13" s="25" t="s">
        <v>7</v>
      </c>
      <c r="S13" s="10"/>
    </row>
    <row r="14" spans="1:19" x14ac:dyDescent="0.25">
      <c r="A14" s="17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1"/>
      <c r="M14" s="9"/>
      <c r="N14" s="90"/>
      <c r="O14" s="91"/>
      <c r="P14" s="92"/>
      <c r="Q14" s="9"/>
      <c r="R14" s="64"/>
      <c r="S14" s="15"/>
    </row>
    <row r="15" spans="1:19" ht="15.75" thickBot="1" x14ac:dyDescent="0.3">
      <c r="A15" s="36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4"/>
    </row>
    <row r="16" spans="1:19" ht="16.5" thickTop="1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6" ht="15.75" thickTop="1" x14ac:dyDescent="0.25">
      <c r="A17" s="98" t="s">
        <v>24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100"/>
    </row>
    <row r="18" spans="1:26" x14ac:dyDescent="0.25">
      <c r="A18" s="17"/>
      <c r="B18" s="87" t="s">
        <v>25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9"/>
      <c r="N18" s="87" t="s">
        <v>42</v>
      </c>
      <c r="O18" s="87"/>
      <c r="P18" s="87"/>
      <c r="Q18" s="87"/>
      <c r="R18" s="87"/>
      <c r="S18" s="10"/>
    </row>
    <row r="19" spans="1:26" x14ac:dyDescent="0.25">
      <c r="A19" s="17"/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38"/>
      <c r="M19" s="9"/>
      <c r="N19" s="110"/>
      <c r="O19" s="111"/>
      <c r="P19" s="111"/>
      <c r="Q19" s="111"/>
      <c r="R19" s="138"/>
      <c r="S19" s="10"/>
    </row>
    <row r="20" spans="1:26" x14ac:dyDescent="0.25">
      <c r="A20" s="17"/>
      <c r="B20" s="153" t="s">
        <v>26</v>
      </c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37"/>
      <c r="P20" s="86" t="s">
        <v>43</v>
      </c>
      <c r="Q20" s="86"/>
      <c r="R20" s="86"/>
      <c r="S20" s="10"/>
    </row>
    <row r="21" spans="1:26" x14ac:dyDescent="0.25">
      <c r="A21" s="17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38"/>
      <c r="O21" s="16"/>
      <c r="P21" s="90"/>
      <c r="Q21" s="91"/>
      <c r="R21" s="92"/>
      <c r="S21" s="10"/>
    </row>
    <row r="22" spans="1:26" ht="15.75" thickBot="1" x14ac:dyDescent="0.3">
      <c r="A22" s="17"/>
      <c r="B22" s="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39"/>
    </row>
    <row r="23" spans="1:26" ht="16.5" thickTop="1" thickBot="1" x14ac:dyDescent="0.3">
      <c r="A23" s="73"/>
      <c r="B23" s="7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Y23" s="68"/>
      <c r="Z23" s="68"/>
    </row>
    <row r="24" spans="1:26" ht="15.75" thickTop="1" x14ac:dyDescent="0.25">
      <c r="A24" s="98" t="s">
        <v>27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</row>
    <row r="25" spans="1:26" x14ac:dyDescent="0.25">
      <c r="A25" s="1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1:26" x14ac:dyDescent="0.25">
      <c r="A26" s="17"/>
      <c r="B26" s="119" t="s">
        <v>36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9"/>
      <c r="N26" s="119"/>
      <c r="O26" s="119"/>
      <c r="P26" s="119"/>
      <c r="Q26" s="119"/>
      <c r="R26" s="119"/>
      <c r="S26" s="10"/>
      <c r="Z26" s="68"/>
    </row>
    <row r="27" spans="1:26" x14ac:dyDescent="0.25">
      <c r="A27" s="17"/>
      <c r="B27" s="153" t="s">
        <v>58</v>
      </c>
      <c r="C27" s="153"/>
      <c r="D27" s="153"/>
      <c r="E27" s="153"/>
      <c r="F27" s="153"/>
      <c r="G27" s="153"/>
      <c r="H27" s="154">
        <v>0</v>
      </c>
      <c r="I27" s="154"/>
      <c r="J27" s="154"/>
      <c r="K27" s="18"/>
      <c r="L27" s="19" t="str">
        <f>IF(H27&gt;1,H27/H37,"0,00")</f>
        <v>0,00</v>
      </c>
      <c r="M27" s="9"/>
      <c r="N27" s="71"/>
      <c r="O27" s="21"/>
      <c r="P27" s="20"/>
      <c r="Q27" s="21"/>
      <c r="R27" s="22"/>
      <c r="S27" s="10"/>
    </row>
    <row r="28" spans="1:26" ht="6" customHeight="1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5"/>
    </row>
    <row r="29" spans="1:26" x14ac:dyDescent="0.25">
      <c r="A29" s="17"/>
      <c r="B29" s="153" t="s">
        <v>57</v>
      </c>
      <c r="C29" s="153"/>
      <c r="D29" s="153"/>
      <c r="E29" s="153"/>
      <c r="F29" s="153"/>
      <c r="G29" s="153"/>
      <c r="H29" s="154">
        <v>0</v>
      </c>
      <c r="I29" s="154"/>
      <c r="J29" s="154"/>
      <c r="K29" s="18"/>
      <c r="L29" s="19" t="str">
        <f>IF(H29&gt;1,H29/H37,"0,00")</f>
        <v>0,00</v>
      </c>
      <c r="M29" s="9"/>
      <c r="N29" s="20"/>
      <c r="O29" s="21"/>
      <c r="P29" s="20"/>
      <c r="Q29" s="21"/>
      <c r="R29" s="22"/>
      <c r="S29" s="10"/>
      <c r="T29" s="75"/>
    </row>
    <row r="30" spans="1:26" ht="6" customHeight="1" x14ac:dyDescent="0.25">
      <c r="A30" s="80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81"/>
      <c r="T30" s="75"/>
    </row>
    <row r="31" spans="1:26" x14ac:dyDescent="0.25">
      <c r="A31" s="17"/>
      <c r="B31" s="153" t="s">
        <v>59</v>
      </c>
      <c r="C31" s="153"/>
      <c r="D31" s="153"/>
      <c r="E31" s="153"/>
      <c r="F31" s="153"/>
      <c r="G31" s="153"/>
      <c r="H31" s="154">
        <v>0</v>
      </c>
      <c r="I31" s="154"/>
      <c r="J31" s="154"/>
      <c r="K31" s="18"/>
      <c r="L31" s="19" t="str">
        <f>IF(H31&gt;1,H31/H37,"0,00")</f>
        <v>0,00</v>
      </c>
      <c r="M31" s="9"/>
      <c r="N31" s="20"/>
      <c r="O31" s="21"/>
      <c r="P31" s="20"/>
      <c r="Q31" s="21"/>
      <c r="R31" s="22"/>
      <c r="S31" s="10"/>
      <c r="T31" s="75"/>
    </row>
    <row r="32" spans="1:26" ht="3.6" customHeight="1" x14ac:dyDescent="0.25">
      <c r="A32" s="80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81"/>
    </row>
    <row r="33" spans="1:21" x14ac:dyDescent="0.25">
      <c r="A33" s="17"/>
      <c r="B33" s="121" t="s">
        <v>61</v>
      </c>
      <c r="C33" s="121"/>
      <c r="D33" s="121"/>
      <c r="E33" s="121"/>
      <c r="F33" s="121"/>
      <c r="G33" s="121"/>
      <c r="H33" s="157">
        <f>H27+H29+H31</f>
        <v>0</v>
      </c>
      <c r="I33" s="158"/>
      <c r="J33" s="159"/>
      <c r="K33" s="9"/>
      <c r="L33" s="19">
        <f>L27+L29+L31</f>
        <v>0</v>
      </c>
      <c r="M33" s="9"/>
      <c r="N33" s="78"/>
      <c r="O33" s="78"/>
      <c r="P33" s="78"/>
      <c r="Q33" s="78"/>
      <c r="R33" s="78"/>
      <c r="S33" s="10"/>
      <c r="U33" s="26" t="str">
        <f>IF(S33&gt;1,W23+W25+W27+W31,"")</f>
        <v/>
      </c>
    </row>
    <row r="34" spans="1:21" ht="6" customHeight="1" x14ac:dyDescent="0.25">
      <c r="A34" s="80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81"/>
    </row>
    <row r="35" spans="1:21" x14ac:dyDescent="0.25">
      <c r="A35" s="17"/>
      <c r="B35" s="153" t="s">
        <v>60</v>
      </c>
      <c r="C35" s="153"/>
      <c r="D35" s="153"/>
      <c r="E35" s="153"/>
      <c r="F35" s="153"/>
      <c r="G35" s="153"/>
      <c r="H35" s="155">
        <v>0</v>
      </c>
      <c r="I35" s="154"/>
      <c r="J35" s="156"/>
      <c r="K35" s="18"/>
      <c r="L35" s="19" t="str">
        <f>IF(H35&gt;1,H35/H37,"0,00")</f>
        <v>0,00</v>
      </c>
      <c r="M35" s="9"/>
      <c r="N35" s="20"/>
      <c r="O35" s="21"/>
      <c r="P35" s="40"/>
      <c r="Q35" s="23"/>
      <c r="R35" s="24"/>
      <c r="S35" s="10"/>
    </row>
    <row r="36" spans="1:21" ht="6" customHeight="1" x14ac:dyDescent="0.25">
      <c r="A36" s="80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81"/>
    </row>
    <row r="37" spans="1:21" ht="16.899999999999999" customHeight="1" x14ac:dyDescent="0.25">
      <c r="A37" s="17"/>
      <c r="B37" s="77" t="s">
        <v>10</v>
      </c>
      <c r="C37" s="77"/>
      <c r="D37" s="77"/>
      <c r="E37" s="77"/>
      <c r="F37" s="77"/>
      <c r="G37" s="77"/>
      <c r="H37" s="72" t="str">
        <f>IF(H27&gt;1,H33+H35,"")</f>
        <v/>
      </c>
      <c r="I37" s="72"/>
      <c r="J37" s="72"/>
      <c r="K37" s="25"/>
      <c r="L37" s="26">
        <f>IF(H37&gt;1,L27+L29+L31+L35,"")</f>
        <v>0</v>
      </c>
      <c r="M37" s="41"/>
      <c r="N37" s="18"/>
      <c r="O37" s="9"/>
      <c r="P37" s="18"/>
      <c r="Q37" s="9"/>
      <c r="R37" s="18"/>
      <c r="S37" s="10"/>
    </row>
    <row r="38" spans="1:21" ht="4.9000000000000004" customHeight="1" x14ac:dyDescent="0.25">
      <c r="A38" s="80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81"/>
    </row>
    <row r="39" spans="1:21" x14ac:dyDescent="0.25">
      <c r="A39" s="42" t="s">
        <v>9</v>
      </c>
      <c r="B39" s="43"/>
      <c r="C39" s="79" t="str">
        <f>IF(H35&gt;H33,"VALOR SUPERIOR AO PERMITIDO PARA CONSESSÃO DA GARANTIA COMPLEMENTAR","")</f>
        <v/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10"/>
    </row>
    <row r="40" spans="1:21" x14ac:dyDescent="0.25">
      <c r="A40" s="165" t="s">
        <v>50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7"/>
    </row>
    <row r="41" spans="1:21" x14ac:dyDescent="0.25">
      <c r="A41" s="165" t="s">
        <v>51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7"/>
    </row>
    <row r="42" spans="1:21" x14ac:dyDescent="0.25">
      <c r="A42" s="168" t="s">
        <v>52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70"/>
    </row>
    <row r="43" spans="1:21" ht="31.15" customHeight="1" x14ac:dyDescent="0.25">
      <c r="A43" s="171" t="s">
        <v>56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3"/>
    </row>
    <row r="44" spans="1:21" ht="15.75" thickBot="1" x14ac:dyDescent="0.3">
      <c r="A44" s="148" t="s">
        <v>53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50"/>
    </row>
    <row r="45" spans="1:21" ht="16.5" thickTop="1" thickBo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U45" s="69"/>
    </row>
    <row r="46" spans="1:21" ht="15.75" thickTop="1" x14ac:dyDescent="0.25">
      <c r="A46" s="98" t="s">
        <v>28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100"/>
    </row>
    <row r="47" spans="1:21" x14ac:dyDescent="0.25">
      <c r="A47" s="17"/>
      <c r="B47" s="151" t="s">
        <v>11</v>
      </c>
      <c r="C47" s="151"/>
      <c r="D47" s="151"/>
      <c r="E47" s="151"/>
      <c r="F47" s="151"/>
      <c r="G47" s="151"/>
      <c r="H47" s="151"/>
      <c r="I47" s="151"/>
      <c r="J47" s="151"/>
      <c r="K47" s="9"/>
      <c r="L47" s="151" t="s">
        <v>12</v>
      </c>
      <c r="M47" s="151"/>
      <c r="N47" s="151"/>
      <c r="O47" s="9"/>
      <c r="P47" s="119" t="s">
        <v>13</v>
      </c>
      <c r="Q47" s="119"/>
      <c r="R47" s="119"/>
      <c r="S47" s="10"/>
    </row>
    <row r="48" spans="1:21" x14ac:dyDescent="0.25">
      <c r="A48" s="38"/>
      <c r="B48" s="110"/>
      <c r="C48" s="111"/>
      <c r="D48" s="111"/>
      <c r="E48" s="111"/>
      <c r="F48" s="111"/>
      <c r="G48" s="111"/>
      <c r="H48" s="111"/>
      <c r="I48" s="111"/>
      <c r="J48" s="138"/>
      <c r="K48" s="18"/>
      <c r="L48" s="90"/>
      <c r="M48" s="91"/>
      <c r="N48" s="92"/>
      <c r="O48" s="18"/>
      <c r="P48" s="13"/>
      <c r="Q48" s="18"/>
      <c r="R48" s="13"/>
      <c r="S48" s="10"/>
    </row>
    <row r="49" spans="1:24" x14ac:dyDescent="0.25">
      <c r="A49" s="17"/>
      <c r="B49" s="21" t="s">
        <v>15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137" t="s">
        <v>29</v>
      </c>
      <c r="O49" s="137"/>
      <c r="P49" s="137"/>
      <c r="Q49" s="9"/>
      <c r="R49" s="9" t="s">
        <v>6</v>
      </c>
      <c r="S49" s="10"/>
    </row>
    <row r="50" spans="1:24" x14ac:dyDescent="0.25">
      <c r="A50" s="38"/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38"/>
      <c r="M50" s="28"/>
      <c r="N50" s="139"/>
      <c r="O50" s="140"/>
      <c r="P50" s="141"/>
      <c r="Q50" s="18"/>
      <c r="R50" s="13"/>
      <c r="S50" s="10"/>
    </row>
    <row r="51" spans="1:24" ht="15.75" thickBot="1" x14ac:dyDescent="0.3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4"/>
    </row>
    <row r="52" spans="1:24" ht="16.5" thickTop="1" thickBot="1" x14ac:dyDescent="0.3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</row>
    <row r="53" spans="1:24" ht="16.5" thickTop="1" thickBot="1" x14ac:dyDescent="0.3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</row>
    <row r="54" spans="1:24" ht="15.75" thickTop="1" x14ac:dyDescent="0.25">
      <c r="A54" s="145" t="s">
        <v>54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7"/>
    </row>
    <row r="55" spans="1:24" x14ac:dyDescent="0.25">
      <c r="A55" s="130" t="s">
        <v>38</v>
      </c>
      <c r="B55" s="131" t="s">
        <v>30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44"/>
      <c r="V55" s="68"/>
    </row>
    <row r="56" spans="1:24" x14ac:dyDescent="0.25">
      <c r="A56" s="130"/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4"/>
      <c r="S56" s="29"/>
      <c r="V56" s="70"/>
    </row>
    <row r="57" spans="1:24" x14ac:dyDescent="0.25">
      <c r="A57" s="1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29"/>
      <c r="V57" s="70"/>
    </row>
    <row r="58" spans="1:24" x14ac:dyDescent="0.25">
      <c r="A58" s="130"/>
      <c r="B58" s="135" t="s">
        <v>16</v>
      </c>
      <c r="C58" s="135"/>
      <c r="D58" s="135"/>
      <c r="E58" s="135" t="s">
        <v>17</v>
      </c>
      <c r="F58" s="135" t="s">
        <v>18</v>
      </c>
      <c r="G58" s="135"/>
      <c r="H58" s="135" t="s">
        <v>20</v>
      </c>
      <c r="I58" s="135"/>
      <c r="J58" s="135" t="s">
        <v>35</v>
      </c>
      <c r="K58" s="135" t="s">
        <v>31</v>
      </c>
      <c r="L58" s="135"/>
      <c r="M58" s="135" t="s">
        <v>32</v>
      </c>
      <c r="N58" s="135"/>
      <c r="O58" s="135"/>
      <c r="P58" s="135"/>
      <c r="Q58" s="135"/>
      <c r="R58" s="135"/>
      <c r="S58" s="29"/>
    </row>
    <row r="59" spans="1:24" x14ac:dyDescent="0.25">
      <c r="A59" s="130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 t="s">
        <v>33</v>
      </c>
      <c r="N59" s="135"/>
      <c r="O59" s="135" t="s">
        <v>34</v>
      </c>
      <c r="P59" s="135"/>
      <c r="Q59" s="136" t="s">
        <v>19</v>
      </c>
      <c r="R59" s="136"/>
      <c r="S59" s="10"/>
    </row>
    <row r="60" spans="1:24" x14ac:dyDescent="0.25">
      <c r="A60" s="45"/>
      <c r="B60" s="128"/>
      <c r="C60" s="128"/>
      <c r="D60" s="128"/>
      <c r="E60" s="46"/>
      <c r="F60" s="125">
        <v>135000</v>
      </c>
      <c r="G60" s="126"/>
      <c r="H60" s="120">
        <f t="shared" ref="H60:H65" si="0">E60*F60</f>
        <v>0</v>
      </c>
      <c r="I60" s="120"/>
      <c r="J60" s="47">
        <f t="shared" ref="J60:J65" si="1">H60-K60</f>
        <v>0</v>
      </c>
      <c r="K60" s="124"/>
      <c r="L60" s="124"/>
      <c r="M60" s="125">
        <f>J60*70%</f>
        <v>0</v>
      </c>
      <c r="N60" s="126"/>
      <c r="O60" s="124"/>
      <c r="P60" s="124"/>
      <c r="Q60" s="120">
        <f>H60-K60-M60-O60</f>
        <v>0</v>
      </c>
      <c r="R60" s="120"/>
      <c r="S60" s="10"/>
      <c r="U60" s="1" t="str">
        <f>IF(A60=1,Q60," ")</f>
        <v xml:space="preserve"> </v>
      </c>
      <c r="V60" s="1" t="str">
        <f>IF(A60=2,Q60,"")</f>
        <v/>
      </c>
      <c r="W60" s="1" t="str">
        <f>IF(A60=1,J60,"")</f>
        <v/>
      </c>
      <c r="X60" s="1" t="str">
        <f>IF(A60=2,J60,"")</f>
        <v/>
      </c>
    </row>
    <row r="61" spans="1:24" x14ac:dyDescent="0.25">
      <c r="A61" s="45"/>
      <c r="B61" s="129"/>
      <c r="C61" s="129"/>
      <c r="D61" s="129"/>
      <c r="E61" s="46"/>
      <c r="F61" s="125"/>
      <c r="G61" s="125"/>
      <c r="H61" s="120">
        <f t="shared" si="0"/>
        <v>0</v>
      </c>
      <c r="I61" s="120"/>
      <c r="J61" s="47">
        <f t="shared" si="1"/>
        <v>0</v>
      </c>
      <c r="K61" s="124"/>
      <c r="L61" s="124"/>
      <c r="M61" s="125"/>
      <c r="N61" s="126"/>
      <c r="O61" s="124"/>
      <c r="P61" s="124"/>
      <c r="Q61" s="120">
        <f>H61-K61-M61-O61</f>
        <v>0</v>
      </c>
      <c r="R61" s="120"/>
      <c r="S61" s="10"/>
      <c r="U61" s="1" t="str">
        <f t="shared" ref="U61:U65" si="2">IF(A61=1,Q61," ")</f>
        <v xml:space="preserve"> </v>
      </c>
      <c r="V61" s="1" t="str">
        <f t="shared" ref="V61:V65" si="3">IF(A61=2,Q61,"")</f>
        <v/>
      </c>
      <c r="W61" s="1" t="str">
        <f t="shared" ref="W61:W65" si="4">IF(A61=1,J61,"")</f>
        <v/>
      </c>
      <c r="X61" s="1" t="str">
        <f t="shared" ref="X61:X65" si="5">IF(A61=2,J61,"")</f>
        <v/>
      </c>
    </row>
    <row r="62" spans="1:24" x14ac:dyDescent="0.25">
      <c r="A62" s="45"/>
      <c r="B62" s="129"/>
      <c r="C62" s="129"/>
      <c r="D62" s="129"/>
      <c r="E62" s="46"/>
      <c r="F62" s="125"/>
      <c r="G62" s="125"/>
      <c r="H62" s="120">
        <f>E62*F62</f>
        <v>0</v>
      </c>
      <c r="I62" s="120"/>
      <c r="J62" s="47">
        <f t="shared" si="1"/>
        <v>0</v>
      </c>
      <c r="K62" s="125"/>
      <c r="L62" s="125"/>
      <c r="M62" s="125"/>
      <c r="N62" s="126"/>
      <c r="O62" s="124"/>
      <c r="P62" s="124"/>
      <c r="Q62" s="120">
        <f>H62-K62-M62-O62</f>
        <v>0</v>
      </c>
      <c r="R62" s="120"/>
      <c r="S62" s="10"/>
      <c r="U62" s="1" t="str">
        <f t="shared" si="2"/>
        <v xml:space="preserve"> </v>
      </c>
      <c r="V62" s="1" t="str">
        <f t="shared" si="3"/>
        <v/>
      </c>
      <c r="W62" s="1" t="str">
        <f t="shared" si="4"/>
        <v/>
      </c>
      <c r="X62" s="1" t="str">
        <f t="shared" si="5"/>
        <v/>
      </c>
    </row>
    <row r="63" spans="1:24" x14ac:dyDescent="0.25">
      <c r="A63" s="45"/>
      <c r="B63" s="123"/>
      <c r="C63" s="123"/>
      <c r="D63" s="123"/>
      <c r="E63" s="46"/>
      <c r="F63" s="125"/>
      <c r="G63" s="125"/>
      <c r="H63" s="120">
        <f t="shared" si="0"/>
        <v>0</v>
      </c>
      <c r="I63" s="120"/>
      <c r="J63" s="47">
        <f t="shared" si="1"/>
        <v>0</v>
      </c>
      <c r="K63" s="125"/>
      <c r="L63" s="125"/>
      <c r="M63" s="125"/>
      <c r="N63" s="126"/>
      <c r="O63" s="127"/>
      <c r="P63" s="126"/>
      <c r="Q63" s="120">
        <f t="shared" ref="Q63:Q65" si="6">H63-K63-M63-O63</f>
        <v>0</v>
      </c>
      <c r="R63" s="120"/>
      <c r="S63" s="10"/>
      <c r="U63" s="1" t="str">
        <f t="shared" si="2"/>
        <v xml:space="preserve"> </v>
      </c>
      <c r="V63" s="1" t="str">
        <f t="shared" si="3"/>
        <v/>
      </c>
      <c r="W63" s="1" t="str">
        <f t="shared" si="4"/>
        <v/>
      </c>
      <c r="X63" s="1" t="str">
        <f t="shared" si="5"/>
        <v/>
      </c>
    </row>
    <row r="64" spans="1:24" x14ac:dyDescent="0.25">
      <c r="A64" s="45"/>
      <c r="B64" s="123"/>
      <c r="C64" s="123"/>
      <c r="D64" s="123"/>
      <c r="E64" s="46"/>
      <c r="F64" s="125"/>
      <c r="G64" s="125"/>
      <c r="H64" s="120">
        <f t="shared" si="0"/>
        <v>0</v>
      </c>
      <c r="I64" s="120"/>
      <c r="J64" s="48">
        <f t="shared" si="1"/>
        <v>0</v>
      </c>
      <c r="K64" s="125"/>
      <c r="L64" s="125"/>
      <c r="M64" s="125"/>
      <c r="N64" s="126"/>
      <c r="O64" s="127"/>
      <c r="P64" s="126"/>
      <c r="Q64" s="120">
        <f t="shared" si="6"/>
        <v>0</v>
      </c>
      <c r="R64" s="120"/>
      <c r="S64" s="10"/>
      <c r="U64" s="1" t="str">
        <f t="shared" si="2"/>
        <v xml:space="preserve"> </v>
      </c>
      <c r="V64" s="1" t="str">
        <f t="shared" si="3"/>
        <v/>
      </c>
      <c r="W64" s="1" t="str">
        <f t="shared" si="4"/>
        <v/>
      </c>
      <c r="X64" s="1" t="str">
        <f t="shared" si="5"/>
        <v/>
      </c>
    </row>
    <row r="65" spans="1:25" x14ac:dyDescent="0.25">
      <c r="A65" s="45"/>
      <c r="B65" s="123"/>
      <c r="C65" s="123"/>
      <c r="D65" s="123"/>
      <c r="E65" s="46"/>
      <c r="F65" s="124"/>
      <c r="G65" s="124"/>
      <c r="H65" s="120">
        <f t="shared" si="0"/>
        <v>0</v>
      </c>
      <c r="I65" s="120"/>
      <c r="J65" s="48">
        <f t="shared" si="1"/>
        <v>0</v>
      </c>
      <c r="K65" s="125"/>
      <c r="L65" s="125"/>
      <c r="M65" s="125"/>
      <c r="N65" s="126"/>
      <c r="O65" s="124"/>
      <c r="P65" s="124"/>
      <c r="Q65" s="120">
        <f t="shared" si="6"/>
        <v>0</v>
      </c>
      <c r="R65" s="120"/>
      <c r="S65" s="10"/>
      <c r="U65" s="1" t="str">
        <f t="shared" si="2"/>
        <v xml:space="preserve"> </v>
      </c>
      <c r="V65" s="1" t="str">
        <f t="shared" si="3"/>
        <v/>
      </c>
      <c r="W65" s="1" t="str">
        <f t="shared" si="4"/>
        <v/>
      </c>
      <c r="X65" s="1" t="str">
        <f t="shared" si="5"/>
        <v/>
      </c>
    </row>
    <row r="66" spans="1:25" x14ac:dyDescent="0.25">
      <c r="A66" s="17"/>
      <c r="B66" s="121" t="s">
        <v>20</v>
      </c>
      <c r="C66" s="121"/>
      <c r="D66" s="121"/>
      <c r="E66" s="121"/>
      <c r="F66" s="121"/>
      <c r="G66" s="121"/>
      <c r="H66" s="121"/>
      <c r="I66" s="121"/>
      <c r="J66" s="49">
        <f>J60+J61+J62+J63+J64+J65</f>
        <v>0</v>
      </c>
      <c r="K66" s="122">
        <f t="shared" ref="K66:Q66" si="7">K60+K61+K62+K63+K64+K65</f>
        <v>0</v>
      </c>
      <c r="L66" s="122"/>
      <c r="M66" s="122">
        <f t="shared" si="7"/>
        <v>0</v>
      </c>
      <c r="N66" s="122"/>
      <c r="O66" s="122">
        <f t="shared" si="7"/>
        <v>0</v>
      </c>
      <c r="P66" s="122"/>
      <c r="Q66" s="122">
        <f t="shared" si="7"/>
        <v>0</v>
      </c>
      <c r="R66" s="122"/>
      <c r="S66" s="10"/>
      <c r="U66" s="3">
        <f>SUM(U60:U65)</f>
        <v>0</v>
      </c>
      <c r="V66" s="3">
        <f>SUM(V60:V65)</f>
        <v>0</v>
      </c>
      <c r="W66" s="4">
        <f>SUM(W60:W65)</f>
        <v>0</v>
      </c>
      <c r="X66" s="4">
        <f>SUM(X60:X65)</f>
        <v>0</v>
      </c>
    </row>
    <row r="67" spans="1:25" ht="15.75" thickBot="1" x14ac:dyDescent="0.3">
      <c r="A67" s="80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81"/>
      <c r="W67" s="1">
        <f>IF(W66=0,1,W66)</f>
        <v>1</v>
      </c>
      <c r="X67" s="1">
        <f>IF(X66=0,1,X66)</f>
        <v>1</v>
      </c>
    </row>
    <row r="68" spans="1:25" ht="15.75" hidden="1" thickBot="1" x14ac:dyDescent="0.3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6"/>
    </row>
    <row r="69" spans="1:25" ht="16.5" thickTop="1" thickBo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</row>
    <row r="70" spans="1:25" ht="15.75" thickTop="1" x14ac:dyDescent="0.25">
      <c r="A70" s="98" t="s">
        <v>55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100"/>
      <c r="Y70" s="5"/>
    </row>
    <row r="71" spans="1:25" x14ac:dyDescent="0.25">
      <c r="A71" s="50"/>
      <c r="B71" s="118" t="s">
        <v>37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51"/>
      <c r="Q71" s="119" t="s">
        <v>21</v>
      </c>
      <c r="R71" s="119"/>
      <c r="S71" s="81"/>
      <c r="V71" s="67">
        <v>100000</v>
      </c>
      <c r="W71" s="66" t="str">
        <f>IF(Q72&gt;=V71,"valor não aceito","")</f>
        <v>valor não aceito</v>
      </c>
      <c r="X71" s="66"/>
    </row>
    <row r="72" spans="1:25" x14ac:dyDescent="0.25">
      <c r="A72" s="52" t="str">
        <f>IF(A60=1,1,IF(A60=2,2,""))</f>
        <v/>
      </c>
      <c r="B72" s="110" t="str">
        <f>IF(A72=1,"Investimentos (máquinas, equipamentos e animais)",IF(A72=2,"Custeio e/ou Comercialização.",""))</f>
        <v/>
      </c>
      <c r="C72" s="111"/>
      <c r="D72" s="111"/>
      <c r="E72" s="111"/>
      <c r="F72" s="111"/>
      <c r="G72" s="111"/>
      <c r="H72" s="111"/>
      <c r="I72" s="111"/>
      <c r="J72" s="111"/>
      <c r="K72" s="53"/>
      <c r="L72" s="112" t="str">
        <f>W71</f>
        <v>valor não aceito</v>
      </c>
      <c r="M72" s="112"/>
      <c r="N72" s="112"/>
      <c r="O72" s="54"/>
      <c r="P72" s="55"/>
      <c r="Q72" s="113" t="str">
        <f>IF(A72=1,U66,IF(A72=2,V66,"0,00"))</f>
        <v>0,00</v>
      </c>
      <c r="R72" s="94"/>
      <c r="S72" s="81"/>
      <c r="V72" s="1" t="str">
        <f>IF(A72=2,50000,IF(A72=1,100000,""))</f>
        <v/>
      </c>
      <c r="W72" s="6" t="str">
        <f>IF(R72&gt;V71,"R$ NÃO ACEITO","")</f>
        <v/>
      </c>
      <c r="X72" s="66"/>
    </row>
    <row r="73" spans="1:25" x14ac:dyDescent="0.25">
      <c r="A73" s="52" t="str">
        <f>IF(A72=1,2,IF(A72=2,1,""))</f>
        <v/>
      </c>
      <c r="B73" s="110" t="str">
        <f>IF(A73=1,"Investimentos (máquinas equipamentos e animais)",IF(A73=2,"Custeio e/ou comercialização",""))</f>
        <v/>
      </c>
      <c r="C73" s="111"/>
      <c r="D73" s="111"/>
      <c r="E73" s="111"/>
      <c r="F73" s="111"/>
      <c r="G73" s="111"/>
      <c r="H73" s="111"/>
      <c r="I73" s="111"/>
      <c r="J73" s="111"/>
      <c r="K73" s="53"/>
      <c r="L73" s="112" t="str">
        <f>W73</f>
        <v>valor não aceito</v>
      </c>
      <c r="M73" s="112"/>
      <c r="N73" s="112"/>
      <c r="O73" s="54"/>
      <c r="P73" s="55"/>
      <c r="Q73" s="113" t="str">
        <f>IF(A73=1,U66,IF(A73=2,V66,"0,00"))</f>
        <v>0,00</v>
      </c>
      <c r="R73" s="94"/>
      <c r="S73" s="81"/>
      <c r="V73" s="67">
        <v>50000</v>
      </c>
      <c r="W73" s="6" t="str">
        <f>IF(Q73&gt;V73,"valor não aceito","")</f>
        <v>valor não aceito</v>
      </c>
      <c r="X73" s="66"/>
    </row>
    <row r="74" spans="1:25" x14ac:dyDescent="0.25">
      <c r="A74" s="65"/>
      <c r="B74" s="9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2"/>
      <c r="P74" s="56"/>
      <c r="Q74" s="93"/>
      <c r="R74" s="94"/>
      <c r="S74" s="81"/>
    </row>
    <row r="75" spans="1:25" x14ac:dyDescent="0.25">
      <c r="A75" s="57"/>
      <c r="B75" s="90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/>
      <c r="P75" s="56"/>
      <c r="Q75" s="88"/>
      <c r="R75" s="89"/>
      <c r="S75" s="81"/>
    </row>
    <row r="76" spans="1:25" x14ac:dyDescent="0.25">
      <c r="A76" s="57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2"/>
      <c r="P76" s="56"/>
      <c r="Q76" s="88"/>
      <c r="R76" s="89"/>
      <c r="S76" s="81"/>
    </row>
    <row r="77" spans="1:25" x14ac:dyDescent="0.25">
      <c r="A77" s="57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2"/>
      <c r="P77" s="56"/>
      <c r="Q77" s="88"/>
      <c r="R77" s="89"/>
      <c r="S77" s="81"/>
    </row>
    <row r="78" spans="1:25" x14ac:dyDescent="0.25">
      <c r="A78" s="105" t="s">
        <v>20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7"/>
      <c r="P78" s="56"/>
      <c r="Q78" s="108">
        <f>Q72+Q73+Q74</f>
        <v>0</v>
      </c>
      <c r="R78" s="109"/>
      <c r="S78" s="81"/>
      <c r="U78" s="2" t="str">
        <f>IF(L72="valor não aceito","(valor não aceito) ",IF(L73="valor não aceito","(valor não aceito) ",""))</f>
        <v xml:space="preserve">(valor não aceito) </v>
      </c>
    </row>
    <row r="79" spans="1:25" ht="15.75" thickBot="1" x14ac:dyDescent="0.3">
      <c r="A79" s="95" t="str">
        <f>CONCATENATE(U78,U79)</f>
        <v xml:space="preserve">(valor não aceito) 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116"/>
      <c r="U79" s="2" t="str">
        <f>IF(Q78&gt;100000,"VALOR ACIMA DO PERMITIDO","")</f>
        <v/>
      </c>
    </row>
    <row r="80" spans="1:25" ht="16.5" thickTop="1" thickBot="1" x14ac:dyDescent="0.3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</row>
    <row r="81" spans="1:19" ht="15.75" thickTop="1" x14ac:dyDescent="0.25">
      <c r="A81" s="98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100"/>
    </row>
    <row r="82" spans="1:19" ht="17.25" customHeight="1" x14ac:dyDescent="0.25">
      <c r="A82" s="31" t="s">
        <v>44</v>
      </c>
      <c r="B82" s="174">
        <f>A89</f>
        <v>0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63"/>
    </row>
    <row r="83" spans="1:19" ht="44.45" customHeight="1" x14ac:dyDescent="0.25">
      <c r="A83" s="102" t="s">
        <v>47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4"/>
    </row>
    <row r="84" spans="1:19" ht="15.75" thickBot="1" x14ac:dyDescent="0.3">
      <c r="A84" s="58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39"/>
    </row>
    <row r="85" spans="1:19" ht="15.75" thickTop="1" x14ac:dyDescent="0.2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1"/>
    </row>
    <row r="86" spans="1:19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3" t="s">
        <v>45</v>
      </c>
      <c r="M86" s="32"/>
      <c r="N86" s="82">
        <f ca="1">TODAY()</f>
        <v>44323</v>
      </c>
      <c r="O86" s="83"/>
      <c r="P86" s="83"/>
      <c r="Q86" s="83"/>
      <c r="R86" s="83"/>
      <c r="S86" s="32"/>
    </row>
    <row r="87" spans="1:19" x14ac:dyDescent="0.2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1:19" x14ac:dyDescent="0.25">
      <c r="A88" s="101" t="s">
        <v>22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</row>
    <row r="89" spans="1:19" x14ac:dyDescent="0.25">
      <c r="A89" s="84">
        <f>B8</f>
        <v>0</v>
      </c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</row>
    <row r="90" spans="1:19" x14ac:dyDescent="0.2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1:19" x14ac:dyDescent="0.2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1:19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</row>
    <row r="93" spans="1:19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</row>
    <row r="94" spans="1:19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x14ac:dyDescent="0.25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</row>
  </sheetData>
  <sheetProtection password="DD75" sheet="1" objects="1" scenarios="1"/>
  <protectedRanges>
    <protectedRange sqref="N86:R86" name="Intervalo25"/>
    <protectedRange sqref="N86:R86" name="Intervalo22"/>
    <protectedRange sqref="B72:J73" name="Intervalo20"/>
    <protectedRange sqref="B82:I82" name="Intervalo18"/>
    <protectedRange sqref="S82:S83 J82:R82 A82:H82" name="Intervalo17"/>
    <protectedRange sqref="B72:J73" name="Intervalo15"/>
    <protectedRange sqref="A60:G65" name="Intervalo13"/>
    <protectedRange sqref="B50:R50" name="Intervalo11"/>
    <protectedRange sqref="E27:I27 D30:J30 E29:I29 I37 E31:I31 D32:J32 D34:J34 D36:J36 D38:J38 E37:G37 E35:I35 D33:G33 I33" name="Intervalo9"/>
    <protectedRange sqref="B19:R19" name="Intervalo7"/>
    <protectedRange sqref="B12:R12" name="Intervalo5"/>
    <protectedRange sqref="B8:R8" name="Intervalo3"/>
    <protectedRange password="DD35" sqref="A61:A65" name="Intervalo1" securityDescriptor="O:WDG:WDD:(A;;CC;;;S-1-5-21-2985101714-2610528463-2138872266-2765)"/>
    <protectedRange sqref="B8:R8" name="Intervalo2"/>
    <protectedRange sqref="B10:R10" name="Intervalo4"/>
    <protectedRange sqref="B14:R14" name="Intervalo6"/>
    <protectedRange sqref="B21:R21" name="Intervalo8"/>
    <protectedRange sqref="B48:R48" name="Intervalo10"/>
    <protectedRange sqref="B56:R56" name="Intervalo12"/>
    <protectedRange sqref="K60:P65" name="Intervalo14"/>
    <protectedRange sqref="A86:S86" name="Intervalo16"/>
    <protectedRange sqref="N86:R86" name="Intervalo19"/>
    <protectedRange sqref="B72:N73" name="Intervalo21"/>
    <protectedRange sqref="N86:R86" name="Intervalo23"/>
    <protectedRange sqref="N86:R86" name="Intervalo24"/>
  </protectedRanges>
  <customSheetViews>
    <customSheetView guid="{CE9C1EC7-24E3-43DF-A9D8-8A5925A6F0C6}" scale="112" showPageBreaks="1" printArea="1" hiddenRows="1" topLeftCell="A55">
      <selection activeCell="B68" sqref="B68:J68"/>
      <pageMargins left="0.39370078740157483" right="0" top="0.47244094488188981" bottom="0.39370078740157483" header="0.31496062992125984" footer="0.31496062992125984"/>
      <printOptions horizontalCentered="1" verticalCentered="1"/>
      <pageSetup paperSize="9" orientation="portrait" verticalDpi="0" r:id="rId1"/>
    </customSheetView>
  </customSheetViews>
  <mergeCells count="167">
    <mergeCell ref="A41:S41"/>
    <mergeCell ref="A42:S42"/>
    <mergeCell ref="A40:S40"/>
    <mergeCell ref="A43:S43"/>
    <mergeCell ref="A38:S38"/>
    <mergeCell ref="B82:R82"/>
    <mergeCell ref="B8:H8"/>
    <mergeCell ref="J8:L8"/>
    <mergeCell ref="N8:P8"/>
    <mergeCell ref="B10:H10"/>
    <mergeCell ref="J10:P10"/>
    <mergeCell ref="B14:L14"/>
    <mergeCell ref="N14:P14"/>
    <mergeCell ref="B15:S15"/>
    <mergeCell ref="A17:S17"/>
    <mergeCell ref="B21:N21"/>
    <mergeCell ref="P21:R21"/>
    <mergeCell ref="A24:S24"/>
    <mergeCell ref="B18:L18"/>
    <mergeCell ref="N18:R18"/>
    <mergeCell ref="B19:L19"/>
    <mergeCell ref="N19:R19"/>
    <mergeCell ref="B20:N20"/>
    <mergeCell ref="P20:R20"/>
    <mergeCell ref="C1:P1"/>
    <mergeCell ref="C2:P2"/>
    <mergeCell ref="C3:P3"/>
    <mergeCell ref="A5:S5"/>
    <mergeCell ref="A6:S6"/>
    <mergeCell ref="B7:E7"/>
    <mergeCell ref="J7:L7"/>
    <mergeCell ref="N7:P7"/>
    <mergeCell ref="B13:L13"/>
    <mergeCell ref="N13:P13"/>
    <mergeCell ref="B11:E11"/>
    <mergeCell ref="J11:L11"/>
    <mergeCell ref="N11:P11"/>
    <mergeCell ref="B12:H12"/>
    <mergeCell ref="J12:L12"/>
    <mergeCell ref="N12:P12"/>
    <mergeCell ref="B26:L26"/>
    <mergeCell ref="N26:R26"/>
    <mergeCell ref="B27:G27"/>
    <mergeCell ref="H27:J27"/>
    <mergeCell ref="H29:J29"/>
    <mergeCell ref="B29:G29"/>
    <mergeCell ref="B31:G31"/>
    <mergeCell ref="H31:J31"/>
    <mergeCell ref="B35:G35"/>
    <mergeCell ref="H35:J35"/>
    <mergeCell ref="H33:J33"/>
    <mergeCell ref="B33:G33"/>
    <mergeCell ref="N49:P49"/>
    <mergeCell ref="B50:L50"/>
    <mergeCell ref="N50:P50"/>
    <mergeCell ref="A51:S51"/>
    <mergeCell ref="A53:S53"/>
    <mergeCell ref="A54:S54"/>
    <mergeCell ref="A44:S44"/>
    <mergeCell ref="A46:S46"/>
    <mergeCell ref="B47:J47"/>
    <mergeCell ref="L47:N47"/>
    <mergeCell ref="P47:R47"/>
    <mergeCell ref="B48:J48"/>
    <mergeCell ref="L48:N48"/>
    <mergeCell ref="A52:S52"/>
    <mergeCell ref="A55:A59"/>
    <mergeCell ref="B55:R55"/>
    <mergeCell ref="B56:R56"/>
    <mergeCell ref="B58:D59"/>
    <mergeCell ref="E58:E59"/>
    <mergeCell ref="F58:G59"/>
    <mergeCell ref="H58:I59"/>
    <mergeCell ref="J58:J59"/>
    <mergeCell ref="K58:L59"/>
    <mergeCell ref="M58:R58"/>
    <mergeCell ref="M59:N59"/>
    <mergeCell ref="O59:P59"/>
    <mergeCell ref="Q59:R59"/>
    <mergeCell ref="B60:D60"/>
    <mergeCell ref="F60:G60"/>
    <mergeCell ref="H60:I60"/>
    <mergeCell ref="K60:L60"/>
    <mergeCell ref="M60:N60"/>
    <mergeCell ref="O60:P60"/>
    <mergeCell ref="Q60:R60"/>
    <mergeCell ref="Q61:R61"/>
    <mergeCell ref="B62:D62"/>
    <mergeCell ref="F62:G62"/>
    <mergeCell ref="H62:I62"/>
    <mergeCell ref="K62:L62"/>
    <mergeCell ref="M62:N62"/>
    <mergeCell ref="O62:P62"/>
    <mergeCell ref="Q62:R62"/>
    <mergeCell ref="B61:D61"/>
    <mergeCell ref="F61:G61"/>
    <mergeCell ref="H61:I61"/>
    <mergeCell ref="K61:L61"/>
    <mergeCell ref="M61:N61"/>
    <mergeCell ref="O61:P61"/>
    <mergeCell ref="F65:G65"/>
    <mergeCell ref="H65:I65"/>
    <mergeCell ref="K65:L65"/>
    <mergeCell ref="M65:N65"/>
    <mergeCell ref="O65:P65"/>
    <mergeCell ref="Q63:R63"/>
    <mergeCell ref="B64:D64"/>
    <mergeCell ref="F64:G64"/>
    <mergeCell ref="H64:I64"/>
    <mergeCell ref="K64:L64"/>
    <mergeCell ref="M64:N64"/>
    <mergeCell ref="O64:P64"/>
    <mergeCell ref="Q64:R64"/>
    <mergeCell ref="B63:D63"/>
    <mergeCell ref="F63:G63"/>
    <mergeCell ref="H63:I63"/>
    <mergeCell ref="K63:L63"/>
    <mergeCell ref="M63:N63"/>
    <mergeCell ref="O63:P63"/>
    <mergeCell ref="A89:S89"/>
    <mergeCell ref="A96:S96"/>
    <mergeCell ref="B9:H9"/>
    <mergeCell ref="J9:P9"/>
    <mergeCell ref="Q75:R75"/>
    <mergeCell ref="B75:O75"/>
    <mergeCell ref="Q74:R74"/>
    <mergeCell ref="B74:O74"/>
    <mergeCell ref="A79:R79"/>
    <mergeCell ref="A80:S80"/>
    <mergeCell ref="A81:S81"/>
    <mergeCell ref="A88:S88"/>
    <mergeCell ref="A83:S83"/>
    <mergeCell ref="B76:O76"/>
    <mergeCell ref="Q76:R76"/>
    <mergeCell ref="B77:O77"/>
    <mergeCell ref="Q77:R77"/>
    <mergeCell ref="A78:O78"/>
    <mergeCell ref="Q78:R78"/>
    <mergeCell ref="B73:J73"/>
    <mergeCell ref="L73:N73"/>
    <mergeCell ref="Q73:R73"/>
    <mergeCell ref="A67:S67"/>
    <mergeCell ref="A68:S68"/>
    <mergeCell ref="A28:S28"/>
    <mergeCell ref="B37:G37"/>
    <mergeCell ref="N33:R33"/>
    <mergeCell ref="C39:R39"/>
    <mergeCell ref="A32:S32"/>
    <mergeCell ref="A34:S34"/>
    <mergeCell ref="A36:S36"/>
    <mergeCell ref="A30:S30"/>
    <mergeCell ref="N86:R86"/>
    <mergeCell ref="A69:S69"/>
    <mergeCell ref="A70:S70"/>
    <mergeCell ref="B71:O71"/>
    <mergeCell ref="Q71:R71"/>
    <mergeCell ref="S71:S79"/>
    <mergeCell ref="B72:J72"/>
    <mergeCell ref="L72:N72"/>
    <mergeCell ref="Q72:R72"/>
    <mergeCell ref="Q65:R65"/>
    <mergeCell ref="B66:I66"/>
    <mergeCell ref="K66:L66"/>
    <mergeCell ref="M66:N66"/>
    <mergeCell ref="O66:P66"/>
    <mergeCell ref="Q66:R66"/>
    <mergeCell ref="B65:D65"/>
  </mergeCells>
  <printOptions horizontalCentered="1" verticalCentered="1"/>
  <pageMargins left="0.39370078740157483" right="0" top="0.47244094488188981" bottom="0.39370078740157483" header="0.31496062992125984" footer="0.31496062992125984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54" sqref="W54"/>
    </sheetView>
  </sheetViews>
  <sheetFormatPr defaultRowHeight="15" x14ac:dyDescent="0.25"/>
  <sheetData/>
  <customSheetViews>
    <customSheetView guid="{CE9C1EC7-24E3-43DF-A9D8-8A5925A6F0C6}">
      <selection activeCell="W54" sqref="W54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54" sqref="W54"/>
    </sheetView>
  </sheetViews>
  <sheetFormatPr defaultRowHeight="15" x14ac:dyDescent="0.25"/>
  <sheetData/>
  <customSheetViews>
    <customSheetView guid="{CE9C1EC7-24E3-43DF-A9D8-8A5925A6F0C6}">
      <selection activeCell="W54" sqref="W54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Requerimento Garantia Complemen</vt:lpstr>
      <vt:lpstr>Plan2</vt:lpstr>
      <vt:lpstr>Plan3</vt:lpstr>
      <vt:lpstr>'Requerimento Garantia Complemen'!Area_de_impressao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Rohden</dc:creator>
  <cp:lastModifiedBy>Adriana Del Fiaco</cp:lastModifiedBy>
  <cp:lastPrinted>2017-11-02T13:15:22Z</cp:lastPrinted>
  <dcterms:created xsi:type="dcterms:W3CDTF">2013-04-12T13:59:01Z</dcterms:created>
  <dcterms:modified xsi:type="dcterms:W3CDTF">2021-05-07T17:14:27Z</dcterms:modified>
</cp:coreProperties>
</file>